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75" windowWidth="15480" windowHeight="11640" activeTab="0"/>
  </bookViews>
  <sheets>
    <sheet name="D-EDHN Beladungsplan-Rechner" sheetId="1" r:id="rId1"/>
    <sheet name="Hilfsdaten" sheetId="2" r:id="rId2"/>
  </sheets>
  <definedNames/>
  <calcPr fullCalcOnLoad="1"/>
</workbook>
</file>

<file path=xl/comments1.xml><?xml version="1.0" encoding="utf-8"?>
<comments xmlns="http://schemas.openxmlformats.org/spreadsheetml/2006/main">
  <authors>
    <author>xxx</author>
  </authors>
  <commentList>
    <comment ref="C7" authorId="0">
      <text>
        <r>
          <rPr>
            <b/>
            <sz val="8"/>
            <rFont val="Tahoma"/>
            <family val="0"/>
          </rPr>
          <t>Gewicht in kg</t>
        </r>
        <r>
          <rPr>
            <sz val="8"/>
            <rFont val="Tahoma"/>
            <family val="0"/>
          </rPr>
          <t xml:space="preserve">
</t>
        </r>
      </text>
    </comment>
    <comment ref="C8" authorId="0">
      <text>
        <r>
          <rPr>
            <b/>
            <sz val="8"/>
            <rFont val="Tahoma"/>
            <family val="0"/>
          </rPr>
          <t>Gewicht in kg</t>
        </r>
        <r>
          <rPr>
            <sz val="8"/>
            <rFont val="Tahoma"/>
            <family val="0"/>
          </rPr>
          <t xml:space="preserve">
</t>
        </r>
      </text>
    </comment>
    <comment ref="C9" authorId="0">
      <text>
        <r>
          <rPr>
            <b/>
            <sz val="8"/>
            <rFont val="Tahoma"/>
            <family val="0"/>
          </rPr>
          <t>Gewicht in kg</t>
        </r>
        <r>
          <rPr>
            <sz val="8"/>
            <rFont val="Tahoma"/>
            <family val="0"/>
          </rPr>
          <t xml:space="preserve">
</t>
        </r>
      </text>
    </comment>
    <comment ref="C10" authorId="0">
      <text>
        <r>
          <rPr>
            <b/>
            <sz val="8"/>
            <rFont val="Tahoma"/>
            <family val="0"/>
          </rPr>
          <t>Gewicht in kg</t>
        </r>
        <r>
          <rPr>
            <sz val="8"/>
            <rFont val="Tahoma"/>
            <family val="0"/>
          </rPr>
          <t xml:space="preserve">
</t>
        </r>
      </text>
    </comment>
    <comment ref="B11" authorId="0">
      <text>
        <r>
          <rPr>
            <b/>
            <sz val="8"/>
            <rFont val="Tahoma"/>
            <family val="0"/>
          </rPr>
          <t>Kraftstoffvorrat in liter !</t>
        </r>
        <r>
          <rPr>
            <sz val="8"/>
            <rFont val="Tahoma"/>
            <family val="0"/>
          </rPr>
          <t xml:space="preserve">
</t>
        </r>
      </text>
    </comment>
    <comment ref="C12" authorId="0">
      <text>
        <r>
          <rPr>
            <b/>
            <sz val="8"/>
            <rFont val="Tahoma"/>
            <family val="0"/>
          </rPr>
          <t xml:space="preserve">Kraftstoffvorrat in liter !
</t>
        </r>
      </text>
    </comment>
    <comment ref="C13" authorId="0">
      <text>
        <r>
          <rPr>
            <b/>
            <sz val="8"/>
            <rFont val="Tahoma"/>
            <family val="0"/>
          </rPr>
          <t xml:space="preserve">Kraftstoffvorrat in liter !
</t>
        </r>
      </text>
    </comment>
    <comment ref="C14" authorId="0">
      <text>
        <r>
          <rPr>
            <b/>
            <sz val="8"/>
            <rFont val="Tahoma"/>
            <family val="0"/>
          </rPr>
          <t>Gewicht in kg</t>
        </r>
      </text>
    </comment>
  </commentList>
</comments>
</file>

<file path=xl/sharedStrings.xml><?xml version="1.0" encoding="utf-8"?>
<sst xmlns="http://schemas.openxmlformats.org/spreadsheetml/2006/main" count="37" uniqueCount="34">
  <si>
    <t>kg</t>
  </si>
  <si>
    <t>Fuel</t>
  </si>
  <si>
    <t>Masse</t>
  </si>
  <si>
    <t>Hebelarm</t>
  </si>
  <si>
    <t>m</t>
  </si>
  <si>
    <t>Moment</t>
  </si>
  <si>
    <t>kg/m</t>
  </si>
  <si>
    <t>Hinter Fluggäste</t>
  </si>
  <si>
    <t>Pilot und vorderer Fluggast</t>
  </si>
  <si>
    <t>Liter</t>
  </si>
  <si>
    <t xml:space="preserve">   D-EDHN</t>
  </si>
  <si>
    <t>Kraftstoff max. 201 l, red. 132 l</t>
  </si>
  <si>
    <t>Gepäckbereich mixed, max 54 kg</t>
  </si>
  <si>
    <t>Gepäckbereich 1, max 54 kg</t>
  </si>
  <si>
    <t>Gepäckbereich 2, max 26 kg</t>
  </si>
  <si>
    <t>MTOW max. 1111 kg</t>
  </si>
  <si>
    <t>Abflugmasse, max 1111kg</t>
  </si>
  <si>
    <t>Rollmasse, max: 1115 kg</t>
  </si>
  <si>
    <t>Kraftstoff (Anlassen, Rollen, Standlauf)</t>
  </si>
  <si>
    <t>kgm</t>
  </si>
  <si>
    <t>Flugdauer bei maximalem Verbrauch (35 l/h)</t>
  </si>
  <si>
    <t>Moment max. 1322 kgm</t>
  </si>
  <si>
    <t>Diff. Zu Max.</t>
  </si>
  <si>
    <t>C172R</t>
  </si>
  <si>
    <t>Beladungsplan</t>
  </si>
  <si>
    <t>Vordere Grenze</t>
  </si>
  <si>
    <t>Gewicht</t>
  </si>
  <si>
    <t>Hintere Grenze</t>
  </si>
  <si>
    <t>Obere Grenze</t>
  </si>
  <si>
    <t>Normalflugzeug</t>
  </si>
  <si>
    <t xml:space="preserve"> Leermasse</t>
  </si>
  <si>
    <t>Aktueller_Wert</t>
  </si>
  <si>
    <t>... aus Beladungsrechner</t>
  </si>
  <si>
    <t>Untere Grenze</t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</si>
</sst>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_-* #,##0.0\ _€_-;\-* #,##0.0\ _€_-;_-* &quot;-&quot;??\ _€_-;_-@_-"/>
    <numFmt numFmtId="173" formatCode="_-* #,##0\ _€_-;\-* #,##0\ _€_-;_-* &quot;-&quot;??\ _€_-;_-@_-"/>
    <numFmt numFmtId="174" formatCode="General\ \k\g"/>
    <numFmt numFmtId="175" formatCode="General\ h"/>
    <numFmt numFmtId="176" formatCode="General\ \km/h"/>
    <numFmt numFmtId="177" formatCode="General\ \kmh"/>
    <numFmt numFmtId="178" formatCode="General\ \l"/>
    <numFmt numFmtId="179" formatCode="_-* #,##0.000\ _€_-;\-* #,##0.000\ _€_-;_-* &quot;-&quot;??\ _€_-;_-@_-"/>
    <numFmt numFmtId="180" formatCode="0\ \k\g"/>
    <numFmt numFmtId="181" formatCode="0.00\ &quot;€&quot;\ \p\r\o\ \P\A\X"/>
    <numFmt numFmtId="182" formatCode="h:mm"/>
    <numFmt numFmtId="183" formatCode="0.0"/>
    <numFmt numFmtId="184" formatCode="dd/mm/yy"/>
    <numFmt numFmtId="185" formatCode="000000"/>
    <numFmt numFmtId="186" formatCode="0.000"/>
    <numFmt numFmtId="187" formatCode="_-* #,##0.0000\ _€_-;\-* #,##0.0000\ _€_-;_-* &quot;-&quot;??\ _€_-;_-@_-"/>
    <numFmt numFmtId="188" formatCode="_-* #,##0.00000\ _€_-;\-* #,##0.00000\ _€_-;_-* &quot;-&quot;??\ _€_-;_-@_-"/>
    <numFmt numFmtId="189" formatCode="_-* #,##0.000000\ _€_-;\-* #,##0.000000\ _€_-;_-* &quot;-&quot;??\ _€_-;_-@_-"/>
    <numFmt numFmtId="190" formatCode="_-* #,##0.0000000\ _€_-;\-* #,##0.0000000\ _€_-;_-* &quot;-&quot;??\ _€_-;_-@_-"/>
    <numFmt numFmtId="191" formatCode="_-* #,##0.00000000\ _€_-;\-* #,##0.00000000\ _€_-;_-* &quot;-&quot;??\ _€_-;_-@_-"/>
    <numFmt numFmtId="192" formatCode="_-* #,##0.000000000\ _€_-;\-* #,##0.000000000\ _€_-;_-* &quot;-&quot;??\ _€_-;_-@_-"/>
    <numFmt numFmtId="193" formatCode="_-* #,##0.0000000000\ _€_-;\-* #,##0.0000000000\ _€_-;_-* &quot;-&quot;??\ _€_-;_-@_-"/>
    <numFmt numFmtId="194" formatCode="_-* #,##0.00000000000\ _€_-;\-* #,##0.00000000000\ _€_-;_-* &quot;-&quot;??\ _€_-;_-@_-"/>
    <numFmt numFmtId="195" formatCode="0.0000"/>
    <numFmt numFmtId="196" formatCode="0000"/>
    <numFmt numFmtId="197" formatCode="General\ \fd/m\i\n"/>
    <numFmt numFmtId="198" formatCode="General\ \fd\'/\'m\i\n"/>
    <numFmt numFmtId="199" formatCode="General\ \fd\ \'m\i\n"/>
    <numFmt numFmtId="200" formatCode="General\ m"/>
    <numFmt numFmtId="201" formatCode="[h]:mm"/>
    <numFmt numFmtId="202" formatCode="[hh]:mm"/>
    <numFmt numFmtId="203" formatCode="mm"/>
    <numFmt numFmtId="204" formatCode="0;[Red]\-0"/>
    <numFmt numFmtId="205" formatCode="0.0\ &quot;mm&quot;"/>
    <numFmt numFmtId="206" formatCode="0.0\ &quot;kg&quot;"/>
    <numFmt numFmtId="207" formatCode="0.0\ &quot;kgm&quot;"/>
    <numFmt numFmtId="208" formatCode="0\ &quot;kgm&quot;"/>
    <numFmt numFmtId="209" formatCode="0\ &quot;kg&quot;"/>
    <numFmt numFmtId="210" formatCode="\-0;[Red]0"/>
    <numFmt numFmtId="211" formatCode="[Red]\-0;[Black]0"/>
    <numFmt numFmtId="212" formatCode="[Red]0;[Black]\-0"/>
  </numFmts>
  <fonts count="5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6"/>
      <name val="Arial"/>
      <family val="2"/>
    </font>
    <font>
      <sz val="10"/>
      <color indexed="48"/>
      <name val="Arial"/>
      <family val="2"/>
    </font>
    <font>
      <sz val="7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2"/>
      <color indexed="8"/>
      <name val="Arial"/>
      <family val="2"/>
    </font>
    <font>
      <sz val="6"/>
      <color indexed="8"/>
      <name val="Arial"/>
      <family val="2"/>
    </font>
    <font>
      <b/>
      <sz val="8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lightHorizontal">
        <fgColor indexed="9"/>
        <bgColor indexed="22"/>
      </patternFill>
    </fill>
    <fill>
      <patternFill patternType="solid">
        <fgColor indexed="26"/>
        <bgColor indexed="64"/>
      </patternFill>
    </fill>
  </fills>
  <borders count="5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DashDotDot"/>
      <bottom>
        <color indexed="63"/>
      </bottom>
    </border>
    <border>
      <left>
        <color indexed="63"/>
      </left>
      <right style="mediumDashDotDot"/>
      <top style="mediumDashDotDot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DashDotDot"/>
    </border>
    <border>
      <left>
        <color indexed="63"/>
      </left>
      <right style="mediumDashDotDot"/>
      <top>
        <color indexed="63"/>
      </top>
      <bottom style="mediumDashDotDot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0" fontId="1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 applyProtection="1">
      <alignment/>
      <protection/>
    </xf>
    <xf numFmtId="205" fontId="0" fillId="0" borderId="0" xfId="0" applyNumberFormat="1" applyAlignment="1" applyProtection="1">
      <alignment horizontal="center"/>
      <protection/>
    </xf>
    <xf numFmtId="206" fontId="0" fillId="0" borderId="0" xfId="0" applyNumberFormat="1" applyAlignment="1" applyProtection="1">
      <alignment horizontal="center"/>
      <protection/>
    </xf>
    <xf numFmtId="207" fontId="0" fillId="0" borderId="0" xfId="0" applyNumberFormat="1" applyAlignment="1" applyProtection="1">
      <alignment horizontal="center"/>
      <protection/>
    </xf>
    <xf numFmtId="207" fontId="0" fillId="0" borderId="0" xfId="0" applyNumberFormat="1" applyAlignment="1" applyProtection="1">
      <alignment/>
      <protection/>
    </xf>
    <xf numFmtId="0" fontId="0" fillId="33" borderId="0" xfId="0" applyFill="1" applyAlignment="1">
      <alignment/>
    </xf>
    <xf numFmtId="209" fontId="0" fillId="33" borderId="0" xfId="0" applyNumberFormat="1" applyFill="1" applyAlignment="1">
      <alignment/>
    </xf>
    <xf numFmtId="208" fontId="0" fillId="33" borderId="0" xfId="0" applyNumberFormat="1" applyFill="1" applyAlignment="1">
      <alignment/>
    </xf>
    <xf numFmtId="0" fontId="0" fillId="0" borderId="0" xfId="0" applyAlignment="1" applyProtection="1">
      <alignment horizontal="center"/>
      <protection/>
    </xf>
    <xf numFmtId="0" fontId="3" fillId="0" borderId="10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vertical="center" wrapText="1"/>
      <protection/>
    </xf>
    <xf numFmtId="0" fontId="0" fillId="0" borderId="20" xfId="0" applyBorder="1" applyAlignment="1" applyProtection="1">
      <alignment horizontal="center" vertical="center"/>
      <protection/>
    </xf>
    <xf numFmtId="183" fontId="0" fillId="0" borderId="21" xfId="0" applyNumberFormat="1" applyBorder="1" applyAlignment="1" applyProtection="1">
      <alignment horizontal="center" vertical="center"/>
      <protection/>
    </xf>
    <xf numFmtId="2" fontId="0" fillId="0" borderId="22" xfId="0" applyNumberFormat="1" applyBorder="1" applyAlignment="1" applyProtection="1">
      <alignment horizontal="center" vertical="center"/>
      <protection/>
    </xf>
    <xf numFmtId="183" fontId="0" fillId="0" borderId="23" xfId="0" applyNumberFormat="1" applyBorder="1" applyAlignment="1" applyProtection="1">
      <alignment horizontal="center" vertical="center"/>
      <protection/>
    </xf>
    <xf numFmtId="2" fontId="0" fillId="0" borderId="24" xfId="0" applyNumberFormat="1" applyBorder="1" applyAlignment="1" applyProtection="1">
      <alignment horizontal="center" vertical="center"/>
      <protection/>
    </xf>
    <xf numFmtId="183" fontId="0" fillId="0" borderId="25" xfId="0" applyNumberFormat="1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 horizontal="center" vertical="center"/>
      <protection/>
    </xf>
    <xf numFmtId="183" fontId="0" fillId="0" borderId="27" xfId="0" applyNumberFormat="1" applyBorder="1" applyAlignment="1" applyProtection="1">
      <alignment horizontal="center" vertical="center"/>
      <protection/>
    </xf>
    <xf numFmtId="2" fontId="0" fillId="34" borderId="22" xfId="0" applyNumberFormat="1" applyFill="1" applyBorder="1" applyAlignment="1" applyProtection="1">
      <alignment horizontal="center" vertical="center"/>
      <protection/>
    </xf>
    <xf numFmtId="183" fontId="0" fillId="34" borderId="23" xfId="0" applyNumberFormat="1" applyFill="1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horizontal="center" vertical="center"/>
      <protection/>
    </xf>
    <xf numFmtId="183" fontId="0" fillId="0" borderId="19" xfId="0" applyNumberFormat="1" applyBorder="1" applyAlignment="1" applyProtection="1">
      <alignment horizontal="center" vertical="center"/>
      <protection/>
    </xf>
    <xf numFmtId="0" fontId="0" fillId="0" borderId="28" xfId="0" applyBorder="1" applyAlignment="1" applyProtection="1">
      <alignment horizontal="center" vertical="center"/>
      <protection/>
    </xf>
    <xf numFmtId="2" fontId="0" fillId="0" borderId="29" xfId="0" applyNumberFormat="1" applyFont="1" applyBorder="1" applyAlignment="1" applyProtection="1">
      <alignment horizontal="center" vertical="center"/>
      <protection/>
    </xf>
    <xf numFmtId="183" fontId="0" fillId="0" borderId="22" xfId="0" applyNumberFormat="1" applyBorder="1" applyAlignment="1" applyProtection="1">
      <alignment horizontal="center" vertical="center"/>
      <protection/>
    </xf>
    <xf numFmtId="0" fontId="1" fillId="0" borderId="30" xfId="0" applyFont="1" applyBorder="1" applyAlignment="1" applyProtection="1">
      <alignment horizontal="right" vertical="center"/>
      <protection/>
    </xf>
    <xf numFmtId="0" fontId="1" fillId="0" borderId="31" xfId="0" applyFont="1" applyBorder="1" applyAlignment="1" applyProtection="1">
      <alignment horizontal="center" vertical="center"/>
      <protection/>
    </xf>
    <xf numFmtId="1" fontId="8" fillId="0" borderId="32" xfId="0" applyNumberFormat="1" applyFont="1" applyBorder="1" applyAlignment="1" applyProtection="1">
      <alignment horizontal="center" vertical="center"/>
      <protection/>
    </xf>
    <xf numFmtId="0" fontId="5" fillId="0" borderId="33" xfId="0" applyFont="1" applyBorder="1" applyAlignment="1" applyProtection="1">
      <alignment horizontal="center"/>
      <protection/>
    </xf>
    <xf numFmtId="212" fontId="1" fillId="0" borderId="34" xfId="0" applyNumberFormat="1" applyFont="1" applyBorder="1" applyAlignment="1" applyProtection="1">
      <alignment horizontal="center" vertical="center"/>
      <protection/>
    </xf>
    <xf numFmtId="0" fontId="1" fillId="0" borderId="35" xfId="0" applyFont="1" applyBorder="1" applyAlignment="1" applyProtection="1">
      <alignment horizontal="right" vertical="center"/>
      <protection/>
    </xf>
    <xf numFmtId="0" fontId="1" fillId="0" borderId="36" xfId="0" applyFont="1" applyBorder="1" applyAlignment="1" applyProtection="1">
      <alignment horizontal="center" vertical="center"/>
      <protection/>
    </xf>
    <xf numFmtId="1" fontId="8" fillId="0" borderId="37" xfId="0" applyNumberFormat="1" applyFont="1" applyBorder="1" applyAlignment="1" applyProtection="1">
      <alignment horizontal="center" vertical="center"/>
      <protection/>
    </xf>
    <xf numFmtId="0" fontId="5" fillId="0" borderId="38" xfId="0" applyFont="1" applyBorder="1" applyAlignment="1" applyProtection="1">
      <alignment horizontal="center"/>
      <protection/>
    </xf>
    <xf numFmtId="212" fontId="1" fillId="0" borderId="39" xfId="0" applyNumberFormat="1" applyFont="1" applyBorder="1" applyAlignment="1" applyProtection="1">
      <alignment horizontal="center" vertical="center"/>
      <protection/>
    </xf>
    <xf numFmtId="0" fontId="1" fillId="0" borderId="40" xfId="0" applyFont="1" applyBorder="1" applyAlignment="1" applyProtection="1">
      <alignment horizontal="left" vertical="center"/>
      <protection/>
    </xf>
    <xf numFmtId="0" fontId="0" fillId="0" borderId="41" xfId="0" applyBorder="1" applyAlignment="1" applyProtection="1">
      <alignment horizontal="center" vertical="center"/>
      <protection/>
    </xf>
    <xf numFmtId="201" fontId="1" fillId="0" borderId="42" xfId="0" applyNumberFormat="1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27" xfId="0" applyFont="1" applyBorder="1" applyAlignment="1" applyProtection="1">
      <alignment horizontal="left" vertical="center" wrapText="1"/>
      <protection/>
    </xf>
    <xf numFmtId="2" fontId="0" fillId="0" borderId="24" xfId="0" applyNumberFormat="1" applyBorder="1" applyAlignment="1" applyProtection="1">
      <alignment horizontal="center" vertical="center"/>
      <protection/>
    </xf>
    <xf numFmtId="0" fontId="0" fillId="0" borderId="43" xfId="0" applyBorder="1" applyAlignment="1" applyProtection="1">
      <alignment horizontal="center" vertical="center"/>
      <protection/>
    </xf>
    <xf numFmtId="183" fontId="0" fillId="0" borderId="44" xfId="0" applyNumberFormat="1" applyBorder="1" applyAlignment="1" applyProtection="1">
      <alignment horizontal="center" vertical="center"/>
      <protection/>
    </xf>
    <xf numFmtId="183" fontId="0" fillId="0" borderId="45" xfId="0" applyNumberFormat="1" applyBorder="1" applyAlignment="1" applyProtection="1">
      <alignment horizontal="center" vertical="center"/>
      <protection/>
    </xf>
    <xf numFmtId="0" fontId="0" fillId="0" borderId="46" xfId="0" applyBorder="1" applyAlignment="1" applyProtection="1">
      <alignment horizontal="center" vertical="center"/>
      <protection/>
    </xf>
    <xf numFmtId="0" fontId="0" fillId="0" borderId="47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183" fontId="4" fillId="35" borderId="48" xfId="0" applyNumberFormat="1" applyFont="1" applyFill="1" applyBorder="1" applyAlignment="1" applyProtection="1">
      <alignment horizontal="center" vertical="center"/>
      <protection locked="0"/>
    </xf>
    <xf numFmtId="183" fontId="4" fillId="35" borderId="49" xfId="0" applyNumberFormat="1" applyFont="1" applyFill="1" applyBorder="1" applyAlignment="1" applyProtection="1">
      <alignment horizontal="center" vertical="center"/>
      <protection locked="0"/>
    </xf>
    <xf numFmtId="183" fontId="4" fillId="35" borderId="50" xfId="0" applyNumberFormat="1" applyFont="1" applyFill="1" applyBorder="1" applyAlignment="1" applyProtection="1">
      <alignment horizontal="center" vertical="center"/>
      <protection locked="0"/>
    </xf>
    <xf numFmtId="1" fontId="4" fillId="35" borderId="29" xfId="0" applyNumberFormat="1" applyFont="1" applyFill="1" applyBorder="1" applyAlignment="1" applyProtection="1">
      <alignment horizontal="center" vertical="center"/>
      <protection locked="0"/>
    </xf>
    <xf numFmtId="21" fontId="11" fillId="0" borderId="0" xfId="0" applyNumberFormat="1" applyFont="1" applyBorder="1" applyAlignment="1" applyProtection="1">
      <alignment horizontal="center" vertical="center"/>
      <protection/>
    </xf>
    <xf numFmtId="20" fontId="12" fillId="0" borderId="0" xfId="0" applyNumberFormat="1" applyFont="1" applyAlignment="1" applyProtection="1">
      <alignment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2"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Zulässiger Bereich und aktueller Wert (Normalflugzeug)</a:t>
            </a:r>
          </a:p>
        </c:rich>
      </c:tx>
      <c:layout>
        <c:manualLayout>
          <c:xMode val="factor"/>
          <c:yMode val="factor"/>
          <c:x val="0.0445"/>
          <c:y val="0.05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19075"/>
          <c:w val="0.94625"/>
          <c:h val="0.7695"/>
        </c:manualLayout>
      </c:layout>
      <c:scatterChart>
        <c:scatterStyle val="lineMarker"/>
        <c:varyColors val="0"/>
        <c:ser>
          <c:idx val="3"/>
          <c:order val="0"/>
          <c:tx>
            <c:strRef>
              <c:f>Hilfsdaten!$B$18</c:f>
              <c:strCache>
                <c:ptCount val="1"/>
                <c:pt idx="0">
                  <c:v>Aktueller_Wert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Hilfsdaten!$C$19</c:f>
              <c:numCache>
                <c:ptCount val="1"/>
                <c:pt idx="0">
                  <c:v>780.24</c:v>
                </c:pt>
              </c:numCache>
            </c:numRef>
          </c:xVal>
          <c:yVal>
            <c:numRef>
              <c:f>Hilfsdaten!$B$19</c:f>
              <c:numCache>
                <c:ptCount val="1"/>
                <c:pt idx="0">
                  <c:v>773</c:v>
                </c:pt>
              </c:numCache>
            </c:numRef>
          </c:yVal>
          <c:smooth val="0"/>
        </c:ser>
        <c:ser>
          <c:idx val="4"/>
          <c:order val="1"/>
          <c:tx>
            <c:strRef>
              <c:f>Hilfsdaten!$C$2</c:f>
              <c:strCache>
                <c:ptCount val="1"/>
                <c:pt idx="0">
                  <c:v>Moment</c:v>
                </c:pt>
              </c:strCache>
            </c:strRef>
          </c:tx>
          <c:spPr>
            <a:ln w="254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Hilfsdaten!$C$3:$C$5</c:f>
              <c:numCache>
                <c:ptCount val="3"/>
                <c:pt idx="0">
                  <c:v>635</c:v>
                </c:pt>
                <c:pt idx="1">
                  <c:v>785</c:v>
                </c:pt>
                <c:pt idx="2">
                  <c:v>1125</c:v>
                </c:pt>
              </c:numCache>
            </c:numRef>
          </c:xVal>
          <c:yVal>
            <c:numRef>
              <c:f>Hilfsdaten!$B$3:$B$5</c:f>
              <c:numCache>
                <c:ptCount val="3"/>
                <c:pt idx="0">
                  <c:v>712</c:v>
                </c:pt>
                <c:pt idx="1">
                  <c:v>885</c:v>
                </c:pt>
                <c:pt idx="2">
                  <c:v>1111</c:v>
                </c:pt>
              </c:numCache>
            </c:numRef>
          </c:yVal>
          <c:smooth val="0"/>
        </c:ser>
        <c:ser>
          <c:idx val="0"/>
          <c:order val="2"/>
          <c:tx>
            <c:strRef>
              <c:f>Hilfsdaten!$B$8</c:f>
              <c:strCache>
                <c:ptCount val="1"/>
                <c:pt idx="0">
                  <c:v>Hintere Grenze</c:v>
                </c:pt>
              </c:strCache>
            </c:strRef>
          </c:tx>
          <c:spPr>
            <a:ln w="254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Hilfsdaten!$C$9:$C$10</c:f>
              <c:numCache>
                <c:ptCount val="2"/>
                <c:pt idx="0">
                  <c:v>850</c:v>
                </c:pt>
                <c:pt idx="1">
                  <c:v>1325</c:v>
                </c:pt>
              </c:numCache>
            </c:numRef>
          </c:xVal>
          <c:yVal>
            <c:numRef>
              <c:f>Hilfsdaten!$B$9:$B$10</c:f>
              <c:numCache>
                <c:ptCount val="2"/>
                <c:pt idx="0">
                  <c:v>712</c:v>
                </c:pt>
                <c:pt idx="1">
                  <c:v>1111</c:v>
                </c:pt>
              </c:numCache>
            </c:numRef>
          </c:yVal>
          <c:smooth val="0"/>
        </c:ser>
        <c:ser>
          <c:idx val="1"/>
          <c:order val="3"/>
          <c:tx>
            <c:strRef>
              <c:f>Hilfsdaten!$B$13</c:f>
              <c:strCache>
                <c:ptCount val="1"/>
                <c:pt idx="0">
                  <c:v>Obere Grenze</c:v>
                </c:pt>
              </c:strCache>
            </c:strRef>
          </c:tx>
          <c:spPr>
            <a:ln w="254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Hilfsdaten!$C$14:$C$15</c:f>
              <c:numCache>
                <c:ptCount val="2"/>
                <c:pt idx="0">
                  <c:v>1125</c:v>
                </c:pt>
                <c:pt idx="1">
                  <c:v>1325</c:v>
                </c:pt>
              </c:numCache>
            </c:numRef>
          </c:xVal>
          <c:yVal>
            <c:numRef>
              <c:f>Hilfsdaten!$B$14:$B$15</c:f>
              <c:numCache>
                <c:ptCount val="2"/>
                <c:pt idx="0">
                  <c:v>1111</c:v>
                </c:pt>
                <c:pt idx="1">
                  <c:v>1111</c:v>
                </c:pt>
              </c:numCache>
            </c:numRef>
          </c:yVal>
          <c:smooth val="0"/>
        </c:ser>
        <c:ser>
          <c:idx val="2"/>
          <c:order val="4"/>
          <c:tx>
            <c:strRef>
              <c:f>Hilfsdaten!$B$22</c:f>
              <c:strCache>
                <c:ptCount val="1"/>
                <c:pt idx="0">
                  <c:v>Untere Grenze</c:v>
                </c:pt>
              </c:strCache>
            </c:strRef>
          </c:tx>
          <c:spPr>
            <a:ln w="254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Hilfsdaten!$C$23:$C$24</c:f>
              <c:numCache>
                <c:ptCount val="2"/>
                <c:pt idx="0">
                  <c:v>635</c:v>
                </c:pt>
                <c:pt idx="1">
                  <c:v>850</c:v>
                </c:pt>
              </c:numCache>
            </c:numRef>
          </c:xVal>
          <c:yVal>
            <c:numRef>
              <c:f>Hilfsdaten!$B$23:$B$24</c:f>
              <c:numCache>
                <c:ptCount val="2"/>
                <c:pt idx="0">
                  <c:v>712</c:v>
                </c:pt>
                <c:pt idx="1">
                  <c:v>712</c:v>
                </c:pt>
              </c:numCache>
            </c:numRef>
          </c:yVal>
          <c:smooth val="0"/>
        </c:ser>
        <c:axId val="59156129"/>
        <c:axId val="62643114"/>
      </c:scatterChart>
      <c:valAx>
        <c:axId val="59156129"/>
        <c:scaling>
          <c:orientation val="minMax"/>
          <c:max val="1400"/>
          <c:min val="6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Moment (kgm)</a:t>
                </a:r>
              </a:p>
            </c:rich>
          </c:tx>
          <c:layout>
            <c:manualLayout>
              <c:xMode val="factor"/>
              <c:yMode val="factor"/>
              <c:x val="-0.00125"/>
              <c:y val="0"/>
            </c:manualLayout>
          </c:layout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0\ &quot;kgm&quot;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643114"/>
        <c:crosses val="autoZero"/>
        <c:crossBetween val="midCat"/>
        <c:dispUnits/>
        <c:majorUnit val="100"/>
        <c:minorUnit val="50"/>
      </c:valAx>
      <c:valAx>
        <c:axId val="62643114"/>
        <c:scaling>
          <c:orientation val="minMax"/>
          <c:min val="7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Gewicht (kg)</a:t>
                </a:r>
              </a:p>
            </c:rich>
          </c:tx>
          <c:layout>
            <c:manualLayout>
              <c:xMode val="factor"/>
              <c:yMode val="factor"/>
              <c:x val="-0.011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0\ &quot;kg&quot;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15612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0</xdr:row>
      <xdr:rowOff>0</xdr:rowOff>
    </xdr:from>
    <xdr:to>
      <xdr:col>10</xdr:col>
      <xdr:colOff>657225</xdr:colOff>
      <xdr:row>22</xdr:row>
      <xdr:rowOff>0</xdr:rowOff>
    </xdr:to>
    <xdr:graphicFrame>
      <xdr:nvGraphicFramePr>
        <xdr:cNvPr id="1" name="Diagramm 17"/>
        <xdr:cNvGraphicFramePr/>
      </xdr:nvGraphicFramePr>
      <xdr:xfrm>
        <a:off x="4124325" y="0"/>
        <a:ext cx="4371975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/>
  <dimension ref="A1:K30"/>
  <sheetViews>
    <sheetView tabSelected="1" zoomScalePageLayoutView="0" workbookViewId="0" topLeftCell="A1">
      <selection activeCell="C7" sqref="C7"/>
    </sheetView>
  </sheetViews>
  <sheetFormatPr defaultColWidth="11.421875" defaultRowHeight="12.75"/>
  <cols>
    <col min="1" max="1" width="25.57421875" style="0" customWidth="1"/>
    <col min="2" max="4" width="8.7109375" style="1" customWidth="1"/>
    <col min="5" max="5" width="8.7109375" style="0" customWidth="1"/>
  </cols>
  <sheetData>
    <row r="1" spans="1:11" s="2" customFormat="1" ht="20.25" customHeight="1" thickBot="1" thickTop="1">
      <c r="A1" s="12" t="s">
        <v>24</v>
      </c>
      <c r="B1" s="13" t="s">
        <v>23</v>
      </c>
      <c r="C1" s="14"/>
      <c r="D1" s="14" t="s">
        <v>10</v>
      </c>
      <c r="E1" s="15"/>
      <c r="F1" s="16"/>
      <c r="G1" s="16"/>
      <c r="H1" s="16"/>
      <c r="I1" s="16"/>
      <c r="J1" s="16"/>
      <c r="K1" s="16"/>
    </row>
    <row r="2" spans="1:11" s="2" customFormat="1" ht="20.25" customHeight="1" thickBot="1" thickTop="1">
      <c r="A2" s="17" t="s">
        <v>29</v>
      </c>
      <c r="B2" s="16"/>
      <c r="C2" s="18"/>
      <c r="D2" s="18"/>
      <c r="E2" s="18"/>
      <c r="F2" s="16"/>
      <c r="G2" s="16"/>
      <c r="H2" s="16"/>
      <c r="I2" s="16"/>
      <c r="J2" s="16"/>
      <c r="K2" s="16"/>
    </row>
    <row r="3" spans="1:11" ht="12.75">
      <c r="A3" s="19"/>
      <c r="B3" s="20" t="s">
        <v>1</v>
      </c>
      <c r="C3" s="21" t="s">
        <v>2</v>
      </c>
      <c r="D3" s="21" t="s">
        <v>3</v>
      </c>
      <c r="E3" s="22" t="s">
        <v>5</v>
      </c>
      <c r="F3" s="3"/>
      <c r="G3" s="3"/>
      <c r="H3" s="3"/>
      <c r="I3" s="3"/>
      <c r="J3" s="3"/>
      <c r="K3" s="3"/>
    </row>
    <row r="4" spans="1:11" ht="13.5" thickBot="1">
      <c r="A4" s="19"/>
      <c r="B4" s="23" t="s">
        <v>9</v>
      </c>
      <c r="C4" s="24" t="s">
        <v>0</v>
      </c>
      <c r="D4" s="24" t="s">
        <v>4</v>
      </c>
      <c r="E4" s="25" t="s">
        <v>6</v>
      </c>
      <c r="F4" s="3"/>
      <c r="G4" s="3"/>
      <c r="H4" s="3"/>
      <c r="I4" s="3"/>
      <c r="J4" s="3"/>
      <c r="K4" s="3"/>
    </row>
    <row r="5" spans="1:11" ht="5.25" customHeight="1">
      <c r="A5" s="19"/>
      <c r="B5" s="26"/>
      <c r="C5" s="27"/>
      <c r="D5" s="26"/>
      <c r="E5" s="26"/>
      <c r="F5" s="3"/>
      <c r="G5" s="3"/>
      <c r="H5" s="3"/>
      <c r="I5" s="3"/>
      <c r="J5" s="3"/>
      <c r="K5" s="3"/>
    </row>
    <row r="6" spans="1:11" ht="19.5" customHeight="1" thickBot="1">
      <c r="A6" s="28" t="s">
        <v>30</v>
      </c>
      <c r="B6" s="29"/>
      <c r="C6" s="30">
        <v>776</v>
      </c>
      <c r="D6" s="31">
        <v>1.022</v>
      </c>
      <c r="E6" s="32">
        <v>783.6</v>
      </c>
      <c r="F6" s="3"/>
      <c r="G6" s="3"/>
      <c r="H6" s="3"/>
      <c r="I6" s="3"/>
      <c r="J6" s="3"/>
      <c r="K6" s="3"/>
    </row>
    <row r="7" spans="1:11" ht="14.25" customHeight="1">
      <c r="A7" s="57" t="s">
        <v>8</v>
      </c>
      <c r="B7" s="63"/>
      <c r="C7" s="67"/>
      <c r="D7" s="59">
        <v>0.94</v>
      </c>
      <c r="E7" s="61">
        <f>SUM((C8+C7)*D7)</f>
        <v>0</v>
      </c>
      <c r="F7" s="3"/>
      <c r="G7" s="3"/>
      <c r="H7" s="3"/>
      <c r="I7" s="3"/>
      <c r="J7" s="3"/>
      <c r="K7" s="3"/>
    </row>
    <row r="8" spans="1:11" ht="14.25" customHeight="1">
      <c r="A8" s="58"/>
      <c r="B8" s="64"/>
      <c r="C8" s="68"/>
      <c r="D8" s="60"/>
      <c r="E8" s="62"/>
      <c r="F8" s="3"/>
      <c r="G8" s="3"/>
      <c r="H8" s="3"/>
      <c r="I8" s="3"/>
      <c r="J8" s="3"/>
      <c r="K8" s="3"/>
    </row>
    <row r="9" spans="1:11" ht="14.25" customHeight="1">
      <c r="A9" s="57" t="s">
        <v>7</v>
      </c>
      <c r="B9" s="65"/>
      <c r="C9" s="68"/>
      <c r="D9" s="59">
        <v>1.84</v>
      </c>
      <c r="E9" s="61">
        <f>SUM((C9+C10)*D9)</f>
        <v>0</v>
      </c>
      <c r="F9" s="3"/>
      <c r="G9" s="3"/>
      <c r="H9" s="3"/>
      <c r="I9" s="3"/>
      <c r="J9" s="3"/>
      <c r="K9" s="3"/>
    </row>
    <row r="10" spans="1:11" ht="14.25" customHeight="1" thickBot="1">
      <c r="A10" s="58"/>
      <c r="B10" s="65"/>
      <c r="C10" s="69"/>
      <c r="D10" s="60"/>
      <c r="E10" s="62"/>
      <c r="F10" s="3"/>
      <c r="G10" s="3"/>
      <c r="H10" s="3"/>
      <c r="I10" s="3"/>
      <c r="J10" s="3"/>
      <c r="K10" s="3"/>
    </row>
    <row r="11" spans="1:11" ht="19.5" customHeight="1" thickBot="1">
      <c r="A11" s="28" t="s">
        <v>11</v>
      </c>
      <c r="B11" s="70"/>
      <c r="C11" s="34">
        <f>B11*0.714</f>
        <v>0</v>
      </c>
      <c r="D11" s="31">
        <v>1.23</v>
      </c>
      <c r="E11" s="32">
        <f>(B11*0.714)*D11</f>
        <v>0</v>
      </c>
      <c r="F11" s="3"/>
      <c r="G11" s="3"/>
      <c r="H11" s="3"/>
      <c r="I11" s="3"/>
      <c r="J11" s="3"/>
      <c r="K11" s="3"/>
    </row>
    <row r="12" spans="1:11" ht="19.5" customHeight="1">
      <c r="A12" s="28" t="s">
        <v>12</v>
      </c>
      <c r="B12" s="27"/>
      <c r="C12" s="67"/>
      <c r="D12" s="31">
        <v>2.73</v>
      </c>
      <c r="E12" s="32">
        <f>C12*D12</f>
        <v>0</v>
      </c>
      <c r="F12" s="3"/>
      <c r="G12" s="3"/>
      <c r="H12" s="3"/>
      <c r="I12" s="3"/>
      <c r="J12" s="3"/>
      <c r="K12" s="3"/>
    </row>
    <row r="13" spans="1:11" ht="19.5" customHeight="1">
      <c r="A13" s="28" t="s">
        <v>13</v>
      </c>
      <c r="B13" s="35"/>
      <c r="C13" s="68"/>
      <c r="D13" s="31">
        <v>2.41</v>
      </c>
      <c r="E13" s="32">
        <f>C13*D13</f>
        <v>0</v>
      </c>
      <c r="F13" s="3"/>
      <c r="G13" s="3"/>
      <c r="H13" s="3"/>
      <c r="I13" s="3"/>
      <c r="J13" s="3"/>
      <c r="K13" s="3"/>
    </row>
    <row r="14" spans="1:11" ht="19.5" customHeight="1" thickBot="1">
      <c r="A14" s="28" t="s">
        <v>14</v>
      </c>
      <c r="B14" s="35"/>
      <c r="C14" s="69"/>
      <c r="D14" s="31">
        <v>3.04</v>
      </c>
      <c r="E14" s="32">
        <f>C14*D14</f>
        <v>0</v>
      </c>
      <c r="F14" s="3"/>
      <c r="G14" s="3"/>
      <c r="H14" s="3"/>
      <c r="I14" s="3"/>
      <c r="J14" s="3"/>
      <c r="K14" s="3"/>
    </row>
    <row r="15" spans="1:11" ht="19.5" customHeight="1">
      <c r="A15" s="28" t="s">
        <v>17</v>
      </c>
      <c r="B15" s="35"/>
      <c r="C15" s="36">
        <f>SUM(C6:C14)</f>
        <v>776</v>
      </c>
      <c r="D15" s="37"/>
      <c r="E15" s="38"/>
      <c r="F15" s="3"/>
      <c r="G15" s="3"/>
      <c r="H15" s="3"/>
      <c r="I15" s="3"/>
      <c r="J15" s="3"/>
      <c r="K15" s="3"/>
    </row>
    <row r="16" spans="1:11" ht="19.5" customHeight="1" thickBot="1">
      <c r="A16" s="28" t="s">
        <v>18</v>
      </c>
      <c r="B16" s="39"/>
      <c r="C16" s="40">
        <v>-3</v>
      </c>
      <c r="D16" s="33">
        <v>1.23</v>
      </c>
      <c r="E16" s="32">
        <v>-3.36</v>
      </c>
      <c r="F16" s="3"/>
      <c r="G16" s="3"/>
      <c r="H16" s="3"/>
      <c r="I16" s="3"/>
      <c r="J16" s="3"/>
      <c r="K16" s="3"/>
    </row>
    <row r="17" spans="1:11" ht="19.5" customHeight="1" thickBot="1">
      <c r="A17" s="28" t="s">
        <v>16</v>
      </c>
      <c r="B17" s="41"/>
      <c r="C17" s="40">
        <f>SUM(C15+C16)</f>
        <v>773</v>
      </c>
      <c r="D17" s="42">
        <f>SUM(E17/C17)</f>
        <v>1.009366106080207</v>
      </c>
      <c r="E17" s="43">
        <f>SUM(E6:E16)</f>
        <v>780.24</v>
      </c>
      <c r="F17" s="3"/>
      <c r="G17" s="3"/>
      <c r="H17" s="3"/>
      <c r="I17" s="3"/>
      <c r="J17" s="3"/>
      <c r="K17" s="3"/>
    </row>
    <row r="18" spans="1:11" ht="13.5" thickBot="1">
      <c r="A18" s="3"/>
      <c r="B18" s="11"/>
      <c r="C18" s="11"/>
      <c r="D18" s="11"/>
      <c r="E18" s="11"/>
      <c r="F18" s="3"/>
      <c r="G18" s="3"/>
      <c r="H18" s="3"/>
      <c r="I18" s="3"/>
      <c r="J18" s="3"/>
      <c r="K18" s="3"/>
    </row>
    <row r="19" spans="1:11" ht="19.5" customHeight="1">
      <c r="A19" s="44" t="s">
        <v>15</v>
      </c>
      <c r="B19" s="45" t="s">
        <v>0</v>
      </c>
      <c r="C19" s="46">
        <f>C17</f>
        <v>773</v>
      </c>
      <c r="D19" s="47" t="s">
        <v>22</v>
      </c>
      <c r="E19" s="48">
        <f>C19-1111</f>
        <v>-338</v>
      </c>
      <c r="F19" s="3"/>
      <c r="G19" s="3"/>
      <c r="H19" s="3"/>
      <c r="I19" s="3"/>
      <c r="J19" s="3"/>
      <c r="K19" s="3"/>
    </row>
    <row r="20" spans="1:11" ht="19.5" customHeight="1" thickBot="1">
      <c r="A20" s="49" t="s">
        <v>21</v>
      </c>
      <c r="B20" s="50" t="s">
        <v>19</v>
      </c>
      <c r="C20" s="51">
        <f>E17</f>
        <v>780.24</v>
      </c>
      <c r="D20" s="52" t="s">
        <v>22</v>
      </c>
      <c r="E20" s="53">
        <f>C20-1322</f>
        <v>-541.76</v>
      </c>
      <c r="F20" s="3"/>
      <c r="G20" s="3"/>
      <c r="H20" s="3"/>
      <c r="I20" s="3"/>
      <c r="J20" s="3"/>
      <c r="K20" s="3"/>
    </row>
    <row r="21" spans="1:11" ht="16.5" thickBot="1">
      <c r="A21" s="3"/>
      <c r="B21" s="11"/>
      <c r="C21" s="11"/>
      <c r="D21" s="71">
        <f>B11/35</f>
        <v>0</v>
      </c>
      <c r="E21" s="72">
        <v>0.041666666666666664</v>
      </c>
      <c r="F21" s="3"/>
      <c r="G21" s="3"/>
      <c r="H21" s="3"/>
      <c r="I21" s="3"/>
      <c r="J21" s="3"/>
      <c r="K21" s="3"/>
    </row>
    <row r="22" spans="1:11" ht="22.5" customHeight="1" thickBot="1">
      <c r="A22" s="54" t="s">
        <v>20</v>
      </c>
      <c r="B22" s="55"/>
      <c r="C22" s="55"/>
      <c r="D22" s="55"/>
      <c r="E22" s="56">
        <f>D21*E21</f>
        <v>0</v>
      </c>
      <c r="F22" s="3"/>
      <c r="G22" s="3"/>
      <c r="H22" s="3"/>
      <c r="I22" s="3"/>
      <c r="J22" s="3"/>
      <c r="K22" s="3"/>
    </row>
    <row r="23" spans="1:11" ht="22.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ht="22.5" customHeight="1">
      <c r="B24"/>
    </row>
    <row r="25" spans="2:4" ht="12.75">
      <c r="B25"/>
      <c r="C25"/>
      <c r="D25"/>
    </row>
    <row r="26" spans="2:4" ht="12.75">
      <c r="B26"/>
      <c r="C26"/>
      <c r="D26"/>
    </row>
    <row r="27" spans="2:4" ht="12.75">
      <c r="B27"/>
      <c r="C27"/>
      <c r="D27"/>
    </row>
    <row r="28" spans="2:4" ht="12.75">
      <c r="B28"/>
      <c r="C28"/>
      <c r="D28"/>
    </row>
    <row r="29" spans="2:4" ht="12.75">
      <c r="B29"/>
      <c r="C29"/>
      <c r="D29"/>
    </row>
    <row r="30" spans="2:4" ht="12.75">
      <c r="B30"/>
      <c r="C30"/>
      <c r="D30"/>
    </row>
  </sheetData>
  <sheetProtection password="CBEB" sheet="1" objects="1" scenarios="1" selectLockedCells="1"/>
  <mergeCells count="8">
    <mergeCell ref="A9:A10"/>
    <mergeCell ref="A7:A8"/>
    <mergeCell ref="D9:D10"/>
    <mergeCell ref="E9:E10"/>
    <mergeCell ref="D7:D8"/>
    <mergeCell ref="E7:E8"/>
    <mergeCell ref="B7:B8"/>
    <mergeCell ref="B9:B10"/>
  </mergeCells>
  <conditionalFormatting sqref="C19">
    <cfRule type="cellIs" priority="1" dxfId="0" operator="greaterThanOrEqual" stopIfTrue="1">
      <formula>1111</formula>
    </cfRule>
  </conditionalFormatting>
  <conditionalFormatting sqref="C20 D21">
    <cfRule type="cellIs" priority="2" dxfId="0" operator="greaterThanOrEqual" stopIfTrue="1">
      <formula>1322</formula>
    </cfRule>
  </conditionalFormatting>
  <printOptions/>
  <pageMargins left="0.787401575" right="0.787401575" top="0.984251969" bottom="0.984251969" header="0.4921259845" footer="0.4921259845"/>
  <pageSetup horizontalDpi="1200" verticalDpi="12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4"/>
  <sheetViews>
    <sheetView zoomScalePageLayoutView="0" workbookViewId="0" topLeftCell="A1">
      <selection activeCell="C26" sqref="C26"/>
    </sheetView>
  </sheetViews>
  <sheetFormatPr defaultColWidth="11.421875" defaultRowHeight="12.75"/>
  <sheetData>
    <row r="1" spans="1:3" ht="12.75">
      <c r="A1" s="3"/>
      <c r="B1" s="66" t="s">
        <v>25</v>
      </c>
      <c r="C1" s="66"/>
    </row>
    <row r="2" spans="1:3" ht="12.75">
      <c r="A2" s="3"/>
      <c r="B2" s="4" t="s">
        <v>26</v>
      </c>
      <c r="C2" s="4" t="s">
        <v>5</v>
      </c>
    </row>
    <row r="3" spans="1:3" ht="12.75">
      <c r="A3" s="3"/>
      <c r="B3" s="5">
        <v>712</v>
      </c>
      <c r="C3" s="6">
        <v>635</v>
      </c>
    </row>
    <row r="4" spans="1:3" ht="12.75">
      <c r="A4" s="3"/>
      <c r="B4" s="5">
        <v>885</v>
      </c>
      <c r="C4" s="6">
        <v>785</v>
      </c>
    </row>
    <row r="5" spans="1:3" ht="12.75">
      <c r="A5" s="3"/>
      <c r="B5" s="5">
        <v>1111</v>
      </c>
      <c r="C5" s="6">
        <v>1125</v>
      </c>
    </row>
    <row r="6" spans="1:3" ht="12.75">
      <c r="A6" s="3"/>
      <c r="B6" s="5"/>
      <c r="C6" s="3"/>
    </row>
    <row r="7" spans="1:3" ht="12.75">
      <c r="A7" s="3"/>
      <c r="B7" s="5"/>
      <c r="C7" s="6"/>
    </row>
    <row r="8" spans="1:3" ht="12.75">
      <c r="A8" s="3"/>
      <c r="B8" s="66" t="s">
        <v>27</v>
      </c>
      <c r="C8" s="66"/>
    </row>
    <row r="9" spans="1:3" ht="12.75">
      <c r="A9" s="3"/>
      <c r="B9" s="5">
        <v>712</v>
      </c>
      <c r="C9" s="6">
        <v>850</v>
      </c>
    </row>
    <row r="10" spans="1:3" ht="12.75">
      <c r="A10" s="3"/>
      <c r="B10" s="5">
        <v>1111</v>
      </c>
      <c r="C10" s="6">
        <v>1325</v>
      </c>
    </row>
    <row r="11" spans="1:3" ht="12.75">
      <c r="A11" s="3"/>
      <c r="B11" s="5"/>
      <c r="C11" s="6"/>
    </row>
    <row r="12" spans="1:3" ht="12.75">
      <c r="A12" s="3"/>
      <c r="B12" s="5"/>
      <c r="C12" s="3"/>
    </row>
    <row r="13" spans="1:3" ht="12.75">
      <c r="A13" s="3"/>
      <c r="B13" s="66" t="s">
        <v>28</v>
      </c>
      <c r="C13" s="66"/>
    </row>
    <row r="14" spans="1:3" ht="12.75">
      <c r="A14" s="3"/>
      <c r="B14" s="5">
        <v>1111</v>
      </c>
      <c r="C14" s="7">
        <v>1125</v>
      </c>
    </row>
    <row r="15" spans="1:3" ht="12.75">
      <c r="A15" s="3"/>
      <c r="B15" s="5">
        <v>1111</v>
      </c>
      <c r="C15" s="7">
        <v>1325</v>
      </c>
    </row>
    <row r="18" spans="2:3" ht="12.75">
      <c r="B18" s="8" t="s">
        <v>31</v>
      </c>
      <c r="C18" s="8"/>
    </row>
    <row r="19" spans="2:3" ht="12.75">
      <c r="B19" s="9">
        <f>'D-EDHN Beladungsplan-Rechner'!$C$17</f>
        <v>773</v>
      </c>
      <c r="C19" s="10">
        <f>'D-EDHN Beladungsplan-Rechner'!$E$17</f>
        <v>780.24</v>
      </c>
    </row>
    <row r="20" ht="12.75">
      <c r="B20" t="s">
        <v>32</v>
      </c>
    </row>
    <row r="22" spans="2:3" ht="12.75">
      <c r="B22" s="66" t="s">
        <v>33</v>
      </c>
      <c r="C22" s="66"/>
    </row>
    <row r="23" spans="2:3" ht="12.75">
      <c r="B23" s="5">
        <v>712</v>
      </c>
      <c r="C23" s="7">
        <v>635</v>
      </c>
    </row>
    <row r="24" spans="2:3" ht="12.75">
      <c r="B24" s="5">
        <v>712</v>
      </c>
      <c r="C24" s="7">
        <v>850</v>
      </c>
    </row>
  </sheetData>
  <sheetProtection/>
  <mergeCells count="4">
    <mergeCell ref="B1:C1"/>
    <mergeCell ref="B8:C8"/>
    <mergeCell ref="B13:C13"/>
    <mergeCell ref="B22:C22"/>
  </mergeCell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Martin</cp:lastModifiedBy>
  <cp:lastPrinted>2006-10-09T08:10:04Z</cp:lastPrinted>
  <dcterms:created xsi:type="dcterms:W3CDTF">2003-04-20T19:59:30Z</dcterms:created>
  <dcterms:modified xsi:type="dcterms:W3CDTF">2013-08-11T08:36:44Z</dcterms:modified>
  <cp:category/>
  <cp:version/>
  <cp:contentType/>
  <cp:contentStatus/>
</cp:coreProperties>
</file>